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570" windowHeight="8085"/>
  </bookViews>
  <sheets>
    <sheet name="vstupy" sheetId="4" r:id="rId1"/>
    <sheet name="financny plan" sheetId="1" r:id="rId2"/>
    <sheet name="vstupne naklady" sheetId="6" r:id="rId3"/>
  </sheets>
  <calcPr calcId="114210"/>
</workbook>
</file>

<file path=xl/calcChain.xml><?xml version="1.0" encoding="utf-8"?>
<calcChain xmlns="http://schemas.openxmlformats.org/spreadsheetml/2006/main">
  <c r="C38" i="4"/>
  <c r="B11" i="6"/>
  <c r="B12"/>
  <c r="D12" i="1"/>
  <c r="E12"/>
  <c r="B20" i="4"/>
  <c r="B32"/>
  <c r="C32"/>
  <c r="B4"/>
  <c r="B14"/>
  <c r="B5" i="1"/>
  <c r="B20"/>
  <c r="F5"/>
  <c r="B19"/>
  <c r="F12"/>
  <c r="F13"/>
  <c r="F9"/>
  <c r="B12" i="4"/>
  <c r="B31"/>
  <c r="B30"/>
  <c r="B29"/>
  <c r="B13"/>
  <c r="B15"/>
  <c r="B3" i="1"/>
  <c r="F3"/>
  <c r="B4"/>
  <c r="F4"/>
  <c r="B21"/>
  <c r="F21"/>
  <c r="C30" i="4"/>
  <c r="C31"/>
  <c r="F6" i="1"/>
  <c r="F14"/>
  <c r="B15" i="6"/>
  <c r="B13"/>
  <c r="C33" i="4"/>
</calcChain>
</file>

<file path=xl/sharedStrings.xml><?xml version="1.0" encoding="utf-8"?>
<sst xmlns="http://schemas.openxmlformats.org/spreadsheetml/2006/main" count="96" uniqueCount="83">
  <si>
    <t>sadzba na hodinu</t>
  </si>
  <si>
    <t>Predpoklady a vstupy</t>
  </si>
  <si>
    <t xml:space="preserve">parkovacie miesta </t>
  </si>
  <si>
    <t>ŠÚSR, 2019</t>
  </si>
  <si>
    <t xml:space="preserve">Audit Deloitte </t>
  </si>
  <si>
    <t>Podiel domácností bez vozidla</t>
  </si>
  <si>
    <r>
      <t xml:space="preserve">Podiel domácností bez vozidla v </t>
    </r>
    <r>
      <rPr>
        <sz val="11"/>
        <color indexed="8"/>
        <rFont val="Calibri"/>
        <family val="2"/>
      </rPr>
      <t>%</t>
    </r>
  </si>
  <si>
    <t>spolu na 1 hodinu</t>
  </si>
  <si>
    <t>spolu na mesiac</t>
  </si>
  <si>
    <t>Podiel domácností s 1 vozidlom v %</t>
  </si>
  <si>
    <t>Podiel domácností s 2 vozidlami v %</t>
  </si>
  <si>
    <t>Podiel domácností s 3 vozidlami v %</t>
  </si>
  <si>
    <t>VO - SMS</t>
  </si>
  <si>
    <t>Metodika p. Dula</t>
  </si>
  <si>
    <t>koeficient 2.4 auta na byt</t>
  </si>
  <si>
    <t>3% z 1500 PM</t>
  </si>
  <si>
    <t>s 1 autom</t>
  </si>
  <si>
    <t>s 2 autami</t>
  </si>
  <si>
    <t>s 3 autami</t>
  </si>
  <si>
    <r>
      <t>po</t>
    </r>
    <r>
      <rPr>
        <sz val="11"/>
        <color indexed="8"/>
        <rFont val="Calibri"/>
        <family val="2"/>
      </rPr>
      <t>č</t>
    </r>
    <r>
      <rPr>
        <sz val="11"/>
        <color theme="1"/>
        <rFont val="Calibri"/>
        <family val="2"/>
        <scheme val="minor"/>
      </rPr>
      <t>et obyvate</t>
    </r>
    <r>
      <rPr>
        <sz val="11"/>
        <color indexed="8"/>
        <rFont val="Calibri"/>
        <family val="2"/>
      </rPr>
      <t>ľ</t>
    </r>
    <r>
      <rPr>
        <sz val="11"/>
        <color theme="1"/>
        <rFont val="Calibri"/>
        <family val="2"/>
        <scheme val="minor"/>
      </rPr>
      <t>ov</t>
    </r>
  </si>
  <si>
    <t>počet obyvateľov</t>
  </si>
  <si>
    <r>
      <t>počet obyvateľov na dom</t>
    </r>
    <r>
      <rPr>
        <sz val="11"/>
        <color indexed="8"/>
        <rFont val="Calibri"/>
        <family val="2"/>
      </rPr>
      <t>á</t>
    </r>
    <r>
      <rPr>
        <sz val="11"/>
        <color theme="1"/>
        <rFont val="Calibri"/>
        <family val="2"/>
        <scheme val="minor"/>
      </rPr>
      <t>cnosť</t>
    </r>
  </si>
  <si>
    <t>počet domácností</t>
  </si>
  <si>
    <t>Podiel domácností  s 1 vozidlom</t>
  </si>
  <si>
    <t>Podiel domácností  s 2 vozidlami</t>
  </si>
  <si>
    <t>Podiel domácností  s 3 vozidlami</t>
  </si>
  <si>
    <r>
      <t>Nov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 xml:space="preserve"> Mesto - PILOT</t>
    </r>
  </si>
  <si>
    <r>
      <t>Metodika MAGISTR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>T + Deloitte</t>
    </r>
  </si>
  <si>
    <t>Celkový počet áut v PILOTE:</t>
  </si>
  <si>
    <r>
      <t>počet obyvateľov na dom</t>
    </r>
    <r>
      <rPr>
        <sz val="11"/>
        <color indexed="8"/>
        <rFont val="Calibri"/>
        <family val="2"/>
      </rPr>
      <t>á</t>
    </r>
    <r>
      <rPr>
        <sz val="11"/>
        <color theme="1"/>
        <rFont val="Calibri"/>
        <family val="2"/>
        <scheme val="minor"/>
      </rPr>
      <t>cnost</t>
    </r>
  </si>
  <si>
    <r>
      <t>po</t>
    </r>
    <r>
      <rPr>
        <b/>
        <sz val="11"/>
        <color indexed="8"/>
        <rFont val="Calibri"/>
        <family val="2"/>
      </rPr>
      <t>č</t>
    </r>
    <r>
      <rPr>
        <b/>
        <sz val="11"/>
        <color indexed="8"/>
        <rFont val="Calibri"/>
        <family val="2"/>
      </rPr>
      <t>et domácností</t>
    </r>
  </si>
  <si>
    <r>
      <t>cena za rezidenstsk</t>
    </r>
    <r>
      <rPr>
        <b/>
        <sz val="11"/>
        <color indexed="8"/>
        <rFont val="Calibri"/>
        <family val="2"/>
      </rPr>
      <t>ú</t>
    </r>
    <r>
      <rPr>
        <b/>
        <sz val="11"/>
        <color indexed="8"/>
        <rFont val="Calibri"/>
        <family val="2"/>
      </rPr>
      <t xml:space="preserve"> kartu</t>
    </r>
  </si>
  <si>
    <r>
      <t>po</t>
    </r>
    <r>
      <rPr>
        <b/>
        <sz val="11"/>
        <color indexed="8"/>
        <rFont val="Calibri"/>
        <family val="2"/>
      </rPr>
      <t>č</t>
    </r>
    <r>
      <rPr>
        <b/>
        <sz val="11"/>
        <color indexed="8"/>
        <rFont val="Calibri"/>
        <family val="2"/>
      </rPr>
      <t>et abonentov v z</t>
    </r>
    <r>
      <rPr>
        <b/>
        <sz val="11"/>
        <color indexed="8"/>
        <rFont val="Calibri"/>
        <family val="2"/>
      </rPr>
      <t>ó</t>
    </r>
    <r>
      <rPr>
        <b/>
        <sz val="11"/>
        <color indexed="8"/>
        <rFont val="Calibri"/>
        <family val="2"/>
      </rPr>
      <t>ne</t>
    </r>
  </si>
  <si>
    <r>
      <t>cena za abonentsk</t>
    </r>
    <r>
      <rPr>
        <b/>
        <sz val="11"/>
        <color indexed="8"/>
        <rFont val="Calibri"/>
        <family val="2"/>
      </rPr>
      <t>ú</t>
    </r>
    <r>
      <rPr>
        <b/>
        <sz val="11"/>
        <color indexed="8"/>
        <rFont val="Calibri"/>
        <family val="2"/>
      </rPr>
      <t xml:space="preserve"> kartu v </t>
    </r>
    <r>
      <rPr>
        <b/>
        <sz val="11"/>
        <color indexed="8"/>
        <rFont val="Calibri"/>
        <family val="2"/>
      </rPr>
      <t>€</t>
    </r>
  </si>
  <si>
    <r>
      <t>po</t>
    </r>
    <r>
      <rPr>
        <b/>
        <sz val="11"/>
        <color indexed="8"/>
        <rFont val="Calibri"/>
        <family val="2"/>
      </rPr>
      <t>č</t>
    </r>
    <r>
      <rPr>
        <b/>
        <sz val="11"/>
        <color indexed="8"/>
        <rFont val="Calibri"/>
        <family val="2"/>
      </rPr>
      <t>et kariet na abonenta</t>
    </r>
  </si>
  <si>
    <r>
      <t>spolu na de</t>
    </r>
    <r>
      <rPr>
        <b/>
        <sz val="11"/>
        <color indexed="8"/>
        <rFont val="Calibri"/>
        <family val="2"/>
      </rPr>
      <t>ň</t>
    </r>
  </si>
  <si>
    <t>rozdiel</t>
  </si>
  <si>
    <t>mzdy konatelia</t>
  </si>
  <si>
    <r>
      <t>pozn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>mky</t>
    </r>
  </si>
  <si>
    <t>VO - SW</t>
  </si>
  <si>
    <r>
      <t>VSTUPN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 xml:space="preserve"> N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>KLADY - položky</t>
    </r>
  </si>
  <si>
    <r>
      <t>cena za kartu na 1 dom</t>
    </r>
    <r>
      <rPr>
        <sz val="11"/>
        <color indexed="8"/>
        <rFont val="Calibri"/>
        <family val="2"/>
      </rPr>
      <t>á</t>
    </r>
    <r>
      <rPr>
        <sz val="11"/>
        <color theme="1"/>
        <rFont val="Calibri"/>
        <family val="2"/>
        <scheme val="minor"/>
      </rPr>
      <t>cnos</t>
    </r>
    <r>
      <rPr>
        <sz val="11"/>
        <color indexed="8"/>
        <rFont val="Calibri"/>
        <family val="2"/>
      </rPr>
      <t>ť</t>
    </r>
  </si>
  <si>
    <r>
      <t>po</t>
    </r>
    <r>
      <rPr>
        <sz val="11"/>
        <color indexed="8"/>
        <rFont val="Calibri"/>
        <family val="2"/>
      </rPr>
      <t>č</t>
    </r>
    <r>
      <rPr>
        <sz val="11"/>
        <color theme="1"/>
        <rFont val="Calibri"/>
        <family val="2"/>
        <scheme val="minor"/>
      </rPr>
      <t>et dom</t>
    </r>
    <r>
      <rPr>
        <sz val="11"/>
        <color indexed="8"/>
        <rFont val="Calibri"/>
        <family val="2"/>
      </rPr>
      <t>á</t>
    </r>
    <r>
      <rPr>
        <sz val="11"/>
        <color theme="1"/>
        <rFont val="Calibri"/>
        <family val="2"/>
        <scheme val="minor"/>
      </rPr>
      <t>cnost</t>
    </r>
    <r>
      <rPr>
        <sz val="11"/>
        <color indexed="8"/>
        <rFont val="Calibri"/>
        <family val="2"/>
      </rPr>
      <t>í</t>
    </r>
    <r>
      <rPr>
        <sz val="11"/>
        <color theme="1"/>
        <rFont val="Calibri"/>
        <family val="2"/>
        <scheme val="minor"/>
      </rPr>
      <t xml:space="preserve"> BANM</t>
    </r>
  </si>
  <si>
    <r>
      <t>po</t>
    </r>
    <r>
      <rPr>
        <sz val="11"/>
        <color indexed="8"/>
        <rFont val="Calibri"/>
        <family val="2"/>
      </rPr>
      <t>č</t>
    </r>
    <r>
      <rPr>
        <sz val="11"/>
        <color theme="1"/>
        <rFont val="Calibri"/>
        <family val="2"/>
        <scheme val="minor"/>
      </rPr>
      <t>et dom</t>
    </r>
    <r>
      <rPr>
        <sz val="11"/>
        <color indexed="8"/>
        <rFont val="Calibri"/>
        <family val="2"/>
      </rPr>
      <t>á</t>
    </r>
    <r>
      <rPr>
        <sz val="11"/>
        <color theme="1"/>
        <rFont val="Calibri"/>
        <family val="2"/>
        <scheme val="minor"/>
      </rPr>
      <t>cnost</t>
    </r>
    <r>
      <rPr>
        <sz val="11"/>
        <color indexed="8"/>
        <rFont val="Calibri"/>
        <family val="2"/>
      </rPr>
      <t>í</t>
    </r>
    <r>
      <rPr>
        <sz val="11"/>
        <color theme="1"/>
        <rFont val="Calibri"/>
        <family val="2"/>
        <scheme val="minor"/>
      </rPr>
      <t xml:space="preserve"> BANM pilot</t>
    </r>
  </si>
  <si>
    <r>
      <t>po</t>
    </r>
    <r>
      <rPr>
        <b/>
        <sz val="11"/>
        <color indexed="8"/>
        <rFont val="Calibri"/>
        <family val="2"/>
      </rPr>
      <t>č</t>
    </r>
    <r>
      <rPr>
        <b/>
        <sz val="11"/>
        <color indexed="8"/>
        <rFont val="Calibri"/>
        <family val="2"/>
      </rPr>
      <t>et dom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>cnost</t>
    </r>
    <r>
      <rPr>
        <b/>
        <sz val="11"/>
        <color indexed="8"/>
        <rFont val="Calibri"/>
        <family val="2"/>
      </rPr>
      <t>í</t>
    </r>
  </si>
  <si>
    <r>
      <t>po</t>
    </r>
    <r>
      <rPr>
        <b/>
        <sz val="11"/>
        <color indexed="8"/>
        <rFont val="Calibri"/>
        <family val="2"/>
      </rPr>
      <t>č</t>
    </r>
    <r>
      <rPr>
        <b/>
        <sz val="11"/>
        <color indexed="8"/>
        <rFont val="Calibri"/>
        <family val="2"/>
      </rPr>
      <t xml:space="preserve">et 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>ut na 1 hodinu v z</t>
    </r>
    <r>
      <rPr>
        <b/>
        <sz val="11"/>
        <color indexed="8"/>
        <rFont val="Calibri"/>
        <family val="2"/>
      </rPr>
      <t>ó</t>
    </r>
    <r>
      <rPr>
        <b/>
        <sz val="11"/>
        <color indexed="8"/>
        <rFont val="Calibri"/>
        <family val="2"/>
      </rPr>
      <t>ne</t>
    </r>
  </si>
  <si>
    <t>Nové Mesto - BA</t>
  </si>
  <si>
    <r>
      <t>0 a</t>
    </r>
    <r>
      <rPr>
        <b/>
        <sz val="11"/>
        <color indexed="8"/>
        <rFont val="Calibri"/>
        <family val="2"/>
      </rPr>
      <t>ž</t>
    </r>
  </si>
  <si>
    <r>
      <t>Celkov</t>
    </r>
    <r>
      <rPr>
        <b/>
        <sz val="13"/>
        <color indexed="8"/>
        <rFont val="Calibri"/>
        <family val="2"/>
      </rPr>
      <t>ý</t>
    </r>
    <r>
      <rPr>
        <b/>
        <sz val="13"/>
        <color indexed="8"/>
        <rFont val="Calibri"/>
        <family val="2"/>
      </rPr>
      <t xml:space="preserve"> po</t>
    </r>
    <r>
      <rPr>
        <b/>
        <sz val="13"/>
        <color indexed="8"/>
        <rFont val="Calibri"/>
        <family val="2"/>
      </rPr>
      <t>č</t>
    </r>
    <r>
      <rPr>
        <b/>
        <sz val="13"/>
        <color indexed="8"/>
        <rFont val="Calibri"/>
        <family val="2"/>
      </rPr>
      <t xml:space="preserve">et </t>
    </r>
    <r>
      <rPr>
        <b/>
        <sz val="13"/>
        <color indexed="8"/>
        <rFont val="Calibri"/>
        <family val="2"/>
      </rPr>
      <t>á</t>
    </r>
    <r>
      <rPr>
        <b/>
        <sz val="13"/>
        <color indexed="8"/>
        <rFont val="Calibri"/>
        <family val="2"/>
      </rPr>
      <t>ut v PILOTE:</t>
    </r>
  </si>
  <si>
    <t>bnm.sk</t>
  </si>
  <si>
    <t>suma spolu rok</t>
  </si>
  <si>
    <t>výnos/rok</t>
  </si>
  <si>
    <r>
      <t>v eur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 xml:space="preserve">ch </t>
    </r>
  </si>
  <si>
    <t>refundácia hl. Mestom</t>
  </si>
  <si>
    <r>
      <t>mzdy brig</t>
    </r>
    <r>
      <rPr>
        <sz val="11"/>
        <color indexed="8"/>
        <rFont val="Calibri"/>
        <family val="2"/>
      </rPr>
      <t>á</t>
    </r>
    <r>
      <rPr>
        <sz val="11"/>
        <color theme="1"/>
        <rFont val="Calibri"/>
        <family val="2"/>
        <scheme val="minor"/>
      </rPr>
      <t>dnici, mana</t>
    </r>
    <r>
      <rPr>
        <sz val="11"/>
        <color indexed="8"/>
        <rFont val="Calibri"/>
        <family val="2"/>
      </rPr>
      <t>žé</t>
    </r>
    <r>
      <rPr>
        <sz val="11"/>
        <color theme="1"/>
        <rFont val="Calibri"/>
        <family val="2"/>
        <scheme val="minor"/>
      </rPr>
      <t>r, materi</t>
    </r>
    <r>
      <rPr>
        <sz val="11"/>
        <color indexed="8"/>
        <rFont val="Calibri"/>
        <family val="2"/>
      </rPr>
      <t>á</t>
    </r>
    <r>
      <rPr>
        <sz val="11"/>
        <color theme="1"/>
        <rFont val="Calibri"/>
        <family val="2"/>
        <scheme val="minor"/>
      </rPr>
      <t>lne vybavenie - dve kancel</t>
    </r>
    <r>
      <rPr>
        <sz val="11"/>
        <color indexed="8"/>
        <rFont val="Calibri"/>
        <family val="2"/>
      </rPr>
      <t xml:space="preserve">árie </t>
    </r>
  </si>
  <si>
    <r>
      <t>refund</t>
    </r>
    <r>
      <rPr>
        <sz val="11"/>
        <color indexed="8"/>
        <rFont val="Calibri"/>
        <family val="2"/>
      </rPr>
      <t>á</t>
    </r>
    <r>
      <rPr>
        <sz val="11"/>
        <color theme="1"/>
        <rFont val="Calibri"/>
        <family val="2"/>
        <scheme val="minor"/>
      </rPr>
      <t>cia hl. Mestom</t>
    </r>
  </si>
  <si>
    <r>
      <t>vstupn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 xml:space="preserve"> n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>klady spolu:</t>
    </r>
  </si>
  <si>
    <r>
      <t>vstupné náklady po refund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>cii:</t>
    </r>
  </si>
  <si>
    <r>
      <t>predpokladan</t>
    </r>
    <r>
      <rPr>
        <b/>
        <sz val="11"/>
        <color indexed="8"/>
        <rFont val="Calibri"/>
        <family val="2"/>
      </rPr>
      <t>ý</t>
    </r>
    <r>
      <rPr>
        <b/>
        <sz val="11"/>
        <color indexed="8"/>
        <rFont val="Calibri"/>
        <family val="2"/>
      </rPr>
      <t xml:space="preserve"> v</t>
    </r>
    <r>
      <rPr>
        <b/>
        <sz val="11"/>
        <color indexed="8"/>
        <rFont val="Calibri"/>
        <family val="2"/>
      </rPr>
      <t>ý</t>
    </r>
    <r>
      <rPr>
        <b/>
        <sz val="11"/>
        <color indexed="8"/>
        <rFont val="Calibri"/>
        <family val="2"/>
      </rPr>
      <t>nos :</t>
    </r>
  </si>
  <si>
    <r>
      <t>saldo: v</t>
    </r>
    <r>
      <rPr>
        <b/>
        <sz val="12"/>
        <rFont val="Calibri"/>
        <family val="2"/>
      </rPr>
      <t>ý</t>
    </r>
    <r>
      <rPr>
        <b/>
        <sz val="12"/>
        <rFont val="Calibri"/>
        <family val="2"/>
      </rPr>
      <t>nos/náklady  po refundácii</t>
    </r>
  </si>
  <si>
    <r>
      <t>super hrub</t>
    </r>
    <r>
      <rPr>
        <sz val="11"/>
        <color indexed="8"/>
        <rFont val="Calibri"/>
        <family val="2"/>
      </rPr>
      <t>á</t>
    </r>
    <r>
      <rPr>
        <sz val="11"/>
        <color theme="1"/>
        <rFont val="Calibri"/>
        <family val="2"/>
        <scheme val="minor"/>
      </rPr>
      <t xml:space="preserve"> mzda za rok/2 konatelia</t>
    </r>
  </si>
  <si>
    <r>
      <t>simul</t>
    </r>
    <r>
      <rPr>
        <sz val="11"/>
        <color indexed="8"/>
        <rFont val="Calibri"/>
        <family val="2"/>
      </rPr>
      <t>á</t>
    </r>
    <r>
      <rPr>
        <sz val="11"/>
        <color theme="1"/>
        <rFont val="Calibri"/>
        <family val="2"/>
        <scheme val="minor"/>
      </rPr>
      <t>cia obsadenosti 10% z 1500 PM</t>
    </r>
  </si>
  <si>
    <r>
      <t xml:space="preserve">        potenci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>lny výnos</t>
    </r>
  </si>
  <si>
    <r>
      <t>po</t>
    </r>
    <r>
      <rPr>
        <sz val="11"/>
        <color indexed="8"/>
        <rFont val="Calibri"/>
        <family val="2"/>
      </rPr>
      <t>č</t>
    </r>
    <r>
      <rPr>
        <sz val="11"/>
        <color theme="1"/>
        <rFont val="Calibri"/>
        <family val="2"/>
        <scheme val="minor"/>
      </rPr>
      <t>et parkovac</t>
    </r>
    <r>
      <rPr>
        <sz val="11"/>
        <color indexed="8"/>
        <rFont val="Calibri"/>
        <family val="2"/>
      </rPr>
      <t>í</t>
    </r>
    <r>
      <rPr>
        <sz val="11"/>
        <color theme="1"/>
        <rFont val="Calibri"/>
        <family val="2"/>
        <scheme val="minor"/>
      </rPr>
      <t>ch miest</t>
    </r>
  </si>
  <si>
    <t>Zdroj: www.bratislava.sk</t>
  </si>
  <si>
    <t>Zdroj:</t>
  </si>
  <si>
    <r>
      <t>po</t>
    </r>
    <r>
      <rPr>
        <b/>
        <sz val="11"/>
        <color indexed="8"/>
        <rFont val="Calibri"/>
        <family val="2"/>
      </rPr>
      <t>č</t>
    </r>
    <r>
      <rPr>
        <b/>
        <sz val="11"/>
        <color indexed="8"/>
        <rFont val="Calibri"/>
        <family val="2"/>
      </rPr>
      <t xml:space="preserve">et 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>ut v percentu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 xml:space="preserve">lnej </t>
    </r>
    <r>
      <rPr>
        <b/>
        <sz val="11"/>
        <color indexed="8"/>
        <rFont val="Calibri"/>
        <family val="2"/>
      </rPr>
      <t>š</t>
    </r>
    <r>
      <rPr>
        <b/>
        <sz val="11"/>
        <color indexed="8"/>
        <rFont val="Calibri"/>
        <family val="2"/>
      </rPr>
      <t>trukt</t>
    </r>
    <r>
      <rPr>
        <b/>
        <sz val="11"/>
        <color indexed="8"/>
        <rFont val="Calibri"/>
        <family val="2"/>
      </rPr>
      <t>ú</t>
    </r>
    <r>
      <rPr>
        <b/>
        <sz val="11"/>
        <color indexed="8"/>
        <rFont val="Calibri"/>
        <family val="2"/>
      </rPr>
      <t>re pod</t>
    </r>
    <r>
      <rPr>
        <b/>
        <sz val="11"/>
        <color indexed="8"/>
        <rFont val="Calibri"/>
        <family val="2"/>
      </rPr>
      <t>ľ</t>
    </r>
    <r>
      <rPr>
        <b/>
        <sz val="11"/>
        <color indexed="8"/>
        <rFont val="Calibri"/>
        <family val="2"/>
      </rPr>
      <t xml:space="preserve">a Audit Deloitte </t>
    </r>
  </si>
  <si>
    <r>
      <t>realiz</t>
    </r>
    <r>
      <rPr>
        <sz val="11"/>
        <color indexed="8"/>
        <rFont val="Calibri"/>
        <family val="2"/>
      </rPr>
      <t>á</t>
    </r>
    <r>
      <rPr>
        <sz val="11"/>
        <color theme="1"/>
        <rFont val="Calibri"/>
        <family val="2"/>
        <scheme val="minor"/>
      </rPr>
      <t>cia EKO podnik vps</t>
    </r>
  </si>
  <si>
    <r>
      <t>Predpokladan</t>
    </r>
    <r>
      <rPr>
        <b/>
        <sz val="11"/>
        <color indexed="8"/>
        <rFont val="Calibri"/>
        <family val="2"/>
      </rPr>
      <t>ý</t>
    </r>
    <r>
      <rPr>
        <b/>
        <sz val="11"/>
        <color indexed="8"/>
        <rFont val="Calibri"/>
        <family val="2"/>
      </rPr>
      <t xml:space="preserve"> v</t>
    </r>
    <r>
      <rPr>
        <b/>
        <sz val="11"/>
        <color indexed="8"/>
        <rFont val="Calibri"/>
        <family val="2"/>
      </rPr>
      <t>ý</t>
    </r>
    <r>
      <rPr>
        <b/>
        <sz val="11"/>
        <color indexed="8"/>
        <rFont val="Calibri"/>
        <family val="2"/>
      </rPr>
      <t>nos z predaja parkovac</t>
    </r>
    <r>
      <rPr>
        <b/>
        <sz val="11"/>
        <color indexed="8"/>
        <rFont val="Calibri"/>
        <family val="2"/>
      </rPr>
      <t>í</t>
    </r>
    <r>
      <rPr>
        <b/>
        <sz val="11"/>
        <color indexed="8"/>
        <rFont val="Calibri"/>
        <family val="2"/>
      </rPr>
      <t>ch kariet a platieb za do</t>
    </r>
    <r>
      <rPr>
        <b/>
        <sz val="11"/>
        <color indexed="8"/>
        <rFont val="Calibri"/>
        <family val="2"/>
      </rPr>
      <t>č</t>
    </r>
    <r>
      <rPr>
        <b/>
        <sz val="11"/>
        <color indexed="8"/>
        <rFont val="Calibri"/>
        <family val="2"/>
      </rPr>
      <t>asn</t>
    </r>
    <r>
      <rPr>
        <b/>
        <sz val="11"/>
        <color indexed="8"/>
        <rFont val="Calibri"/>
        <family val="2"/>
      </rPr>
      <t xml:space="preserve">é </t>
    </r>
    <r>
      <rPr>
        <b/>
        <sz val="11"/>
        <color indexed="8"/>
        <rFont val="Calibri"/>
        <family val="2"/>
      </rPr>
      <t>parkovanie v z</t>
    </r>
    <r>
      <rPr>
        <b/>
        <sz val="11"/>
        <color indexed="8"/>
        <rFont val="Calibri"/>
        <family val="2"/>
      </rPr>
      <t>ó</t>
    </r>
    <r>
      <rPr>
        <b/>
        <sz val="11"/>
        <color indexed="8"/>
        <rFont val="Calibri"/>
        <family val="2"/>
      </rPr>
      <t>ne Teheln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 xml:space="preserve"> pole v zmysle VZN </t>
    </r>
    <r>
      <rPr>
        <b/>
        <sz val="11"/>
        <color indexed="8"/>
        <rFont val="Calibri"/>
        <family val="2"/>
      </rPr>
      <t>č.</t>
    </r>
    <r>
      <rPr>
        <b/>
        <sz val="11"/>
        <color indexed="8"/>
        <rFont val="Calibri"/>
        <family val="2"/>
      </rPr>
      <t xml:space="preserve"> 9/2019</t>
    </r>
  </si>
  <si>
    <r>
      <t>DOM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>CNOSTI (rezidentsk</t>
    </r>
    <r>
      <rPr>
        <b/>
        <sz val="11"/>
        <color indexed="8"/>
        <rFont val="Calibri"/>
        <family val="2"/>
      </rPr>
      <t xml:space="preserve">á </t>
    </r>
    <r>
      <rPr>
        <b/>
        <sz val="11"/>
        <color indexed="8"/>
        <rFont val="Calibri"/>
        <family val="2"/>
      </rPr>
      <t>parkovacia karta)</t>
    </r>
  </si>
  <si>
    <t>ABONENTI (abonnentská parkovacia karta)</t>
  </si>
  <si>
    <r>
      <t>DO</t>
    </r>
    <r>
      <rPr>
        <b/>
        <sz val="11"/>
        <color indexed="8"/>
        <rFont val="Calibri"/>
        <family val="2"/>
      </rPr>
      <t>Č</t>
    </r>
    <r>
      <rPr>
        <b/>
        <sz val="11"/>
        <color indexed="8"/>
        <rFont val="Calibri"/>
        <family val="2"/>
      </rPr>
      <t>ASN</t>
    </r>
    <r>
      <rPr>
        <b/>
        <sz val="11"/>
        <color indexed="8"/>
        <rFont val="Calibri"/>
        <family val="2"/>
      </rPr>
      <t>É PARKOVANIE (platba web/aplikácia/SMS)</t>
    </r>
  </si>
  <si>
    <r>
      <t>Potenci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>lny v</t>
    </r>
    <r>
      <rPr>
        <b/>
        <sz val="11"/>
        <color indexed="8"/>
        <rFont val="Calibri"/>
        <family val="2"/>
      </rPr>
      <t>ý</t>
    </r>
    <r>
      <rPr>
        <b/>
        <sz val="11"/>
        <color indexed="8"/>
        <rFont val="Calibri"/>
        <family val="2"/>
      </rPr>
      <t>nos z predaja bonusovej parkovacej karty na domácnosť nie je s</t>
    </r>
    <r>
      <rPr>
        <b/>
        <sz val="11"/>
        <color indexed="8"/>
        <rFont val="Calibri"/>
        <family val="2"/>
      </rPr>
      <t>úč</t>
    </r>
    <r>
      <rPr>
        <b/>
        <sz val="11"/>
        <color indexed="8"/>
        <rFont val="Calibri"/>
        <family val="2"/>
      </rPr>
      <t>as</t>
    </r>
    <r>
      <rPr>
        <b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>ou kalkul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>cie, nako</t>
    </r>
    <r>
      <rPr>
        <b/>
        <sz val="11"/>
        <color indexed="8"/>
        <rFont val="Calibri"/>
        <family val="2"/>
      </rPr>
      <t>ľ</t>
    </r>
    <r>
      <rPr>
        <b/>
        <sz val="11"/>
        <color indexed="8"/>
        <rFont val="Calibri"/>
        <family val="2"/>
      </rPr>
      <t>ko nevieme predpokladať z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>ujem o tento typ PK</t>
    </r>
  </si>
  <si>
    <r>
      <t>PD, z toho cca 60 PM Z</t>
    </r>
    <r>
      <rPr>
        <sz val="11"/>
        <color indexed="8"/>
        <rFont val="Calibri"/>
        <family val="2"/>
      </rPr>
      <t>Ť</t>
    </r>
    <r>
      <rPr>
        <sz val="11"/>
        <color theme="1"/>
        <rFont val="Calibri"/>
        <family val="2"/>
        <scheme val="minor"/>
      </rPr>
      <t xml:space="preserve">P </t>
    </r>
  </si>
  <si>
    <r>
      <t>Bonusov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 xml:space="preserve"> parkovacia karta na dom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>cnos</t>
    </r>
    <r>
      <rPr>
        <b/>
        <sz val="11"/>
        <color indexed="8"/>
        <rFont val="Calibri"/>
        <family val="2"/>
      </rPr>
      <t>ť mimo zóny Tehelné pole</t>
    </r>
  </si>
  <si>
    <r>
      <t>najni</t>
    </r>
    <r>
      <rPr>
        <sz val="11"/>
        <color indexed="8"/>
        <rFont val="Calibri"/>
        <family val="2"/>
      </rPr>
      <t>žš</t>
    </r>
    <r>
      <rPr>
        <sz val="11"/>
        <color theme="1"/>
        <rFont val="Calibri"/>
        <family val="2"/>
        <scheme val="minor"/>
      </rPr>
      <t>ia odmena , prov</t>
    </r>
    <r>
      <rPr>
        <sz val="11"/>
        <color indexed="8"/>
        <rFont val="Calibri"/>
        <family val="2"/>
      </rPr>
      <t>í</t>
    </r>
    <r>
      <rPr>
        <sz val="11"/>
        <color theme="1"/>
        <rFont val="Calibri"/>
        <family val="2"/>
        <scheme val="minor"/>
      </rPr>
      <t>zia z tr</t>
    </r>
    <r>
      <rPr>
        <sz val="11"/>
        <color indexed="8"/>
        <rFont val="Calibri"/>
        <family val="2"/>
      </rPr>
      <t>ž</t>
    </r>
    <r>
      <rPr>
        <sz val="11"/>
        <color theme="1"/>
        <rFont val="Calibri"/>
        <family val="2"/>
        <scheme val="minor"/>
      </rPr>
      <t>ieb za poskytnutie služby platby formou SMS</t>
    </r>
  </si>
  <si>
    <r>
      <t>platobn</t>
    </r>
    <r>
      <rPr>
        <sz val="11"/>
        <color indexed="8"/>
        <rFont val="Calibri"/>
        <family val="2"/>
      </rPr>
      <t>ý</t>
    </r>
    <r>
      <rPr>
        <sz val="11"/>
        <color theme="1"/>
        <rFont val="Calibri"/>
        <family val="2"/>
        <scheme val="minor"/>
      </rPr>
      <t xml:space="preserve"> a kontrolingov</t>
    </r>
    <r>
      <rPr>
        <sz val="11"/>
        <color indexed="8"/>
        <rFont val="Calibri"/>
        <family val="2"/>
      </rPr>
      <t>ý</t>
    </r>
    <r>
      <rPr>
        <sz val="11"/>
        <color theme="1"/>
        <rFont val="Calibri"/>
        <family val="2"/>
        <scheme val="minor"/>
      </rPr>
      <t xml:space="preserve"> IS </t>
    </r>
  </si>
  <si>
    <r>
      <t>vodorovn</t>
    </r>
    <r>
      <rPr>
        <sz val="11"/>
        <color indexed="8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 dopravn</t>
    </r>
    <r>
      <rPr>
        <sz val="11"/>
        <color indexed="8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 zna</t>
    </r>
    <r>
      <rPr>
        <sz val="11"/>
        <color indexed="8"/>
        <rFont val="Calibri"/>
        <family val="2"/>
      </rPr>
      <t>č</t>
    </r>
    <r>
      <rPr>
        <sz val="11"/>
        <color theme="1"/>
        <rFont val="Calibri"/>
        <family val="2"/>
        <scheme val="minor"/>
      </rPr>
      <t>enie pilot</t>
    </r>
  </si>
  <si>
    <r>
      <t>zvysl</t>
    </r>
    <r>
      <rPr>
        <sz val="11"/>
        <color indexed="8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 dopravné značenie</t>
    </r>
  </si>
  <si>
    <r>
      <t>projektov</t>
    </r>
    <r>
      <rPr>
        <sz val="11"/>
        <color indexed="8"/>
        <rFont val="Calibri"/>
        <family val="2"/>
      </rPr>
      <t>á</t>
    </r>
    <r>
      <rPr>
        <sz val="11"/>
        <color theme="1"/>
        <rFont val="Calibri"/>
        <family val="2"/>
        <scheme val="minor"/>
      </rPr>
      <t xml:space="preserve"> dokument</t>
    </r>
    <r>
      <rPr>
        <sz val="11"/>
        <color indexed="8"/>
        <rFont val="Calibri"/>
        <family val="2"/>
      </rPr>
      <t>á</t>
    </r>
    <r>
      <rPr>
        <sz val="11"/>
        <color theme="1"/>
        <rFont val="Calibri"/>
        <family val="2"/>
        <scheme val="minor"/>
      </rPr>
      <t>cia</t>
    </r>
  </si>
  <si>
    <r>
      <t>poradie kariet na dom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>cnos</t>
    </r>
    <r>
      <rPr>
        <b/>
        <sz val="11"/>
        <color indexed="8"/>
        <rFont val="Calibri"/>
        <family val="2"/>
      </rPr>
      <t>ť</t>
    </r>
  </si>
  <si>
    <r>
      <t>kontaktn</t>
    </r>
    <r>
      <rPr>
        <sz val="11"/>
        <color indexed="8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 miesto </t>
    </r>
    <r>
      <rPr>
        <sz val="11"/>
        <color indexed="8"/>
        <rFont val="Calibri"/>
        <family val="2"/>
      </rPr>
      <t>ú</t>
    </r>
    <r>
      <rPr>
        <sz val="11"/>
        <color theme="1"/>
        <rFont val="Calibri"/>
        <family val="2"/>
        <scheme val="minor"/>
      </rPr>
      <t>rad</t>
    </r>
  </si>
  <si>
    <t>odhad na základe demografickej 
prognózy Infostatu</t>
  </si>
</sst>
</file>

<file path=xl/styles.xml><?xml version="1.0" encoding="utf-8"?>
<styleSheet xmlns="http://schemas.openxmlformats.org/spreadsheetml/2006/main">
  <numFmts count="3">
    <numFmt numFmtId="164" formatCode="#,##0\ [$€-1];[Red]\-#,##0\ [$€-1]"/>
    <numFmt numFmtId="165" formatCode="#,##0\ [$€-40C]"/>
    <numFmt numFmtId="166" formatCode="#,##0.00\ [$€-1];[Red]\-#,##0.00\ [$€-1]"/>
  </numFmts>
  <fonts count="1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30"/>
      <name val="Calibri"/>
      <family val="2"/>
    </font>
    <font>
      <b/>
      <sz val="11"/>
      <color indexed="30"/>
      <name val="Calibri"/>
      <family val="2"/>
    </font>
    <font>
      <b/>
      <sz val="13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b/>
      <sz val="12"/>
      <color indexed="3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1" xfId="0" applyNumberFormat="1" applyBorder="1" applyAlignment="1">
      <alignment horizontal="left"/>
    </xf>
    <xf numFmtId="0" fontId="4" fillId="0" borderId="1" xfId="0" applyFont="1" applyBorder="1"/>
    <xf numFmtId="1" fontId="0" fillId="0" borderId="0" xfId="0" applyNumberFormat="1"/>
    <xf numFmtId="165" fontId="5" fillId="0" borderId="0" xfId="0" applyNumberFormat="1" applyFont="1"/>
    <xf numFmtId="0" fontId="6" fillId="0" borderId="0" xfId="0" applyFont="1"/>
    <xf numFmtId="0" fontId="0" fillId="0" borderId="0" xfId="0" applyBorder="1"/>
    <xf numFmtId="166" fontId="0" fillId="0" borderId="1" xfId="0" applyNumberFormat="1" applyBorder="1" applyAlignment="1">
      <alignment horizontal="left"/>
    </xf>
    <xf numFmtId="0" fontId="0" fillId="0" borderId="0" xfId="0" applyFill="1"/>
    <xf numFmtId="0" fontId="1" fillId="2" borderId="1" xfId="0" applyFont="1" applyFill="1" applyBorder="1"/>
    <xf numFmtId="49" fontId="0" fillId="0" borderId="1" xfId="0" applyNumberForma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1" xfId="0" applyNumberFormat="1" applyBorder="1"/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0" fontId="13" fillId="0" borderId="0" xfId="0" applyFont="1"/>
    <xf numFmtId="0" fontId="14" fillId="0" borderId="0" xfId="0" applyFont="1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0" fillId="4" borderId="1" xfId="0" applyFont="1" applyFill="1" applyBorder="1"/>
    <xf numFmtId="1" fontId="10" fillId="4" borderId="1" xfId="0" applyNumberFormat="1" applyFont="1" applyFill="1" applyBorder="1" applyAlignment="1">
      <alignment horizontal="left"/>
    </xf>
    <xf numFmtId="1" fontId="10" fillId="4" borderId="1" xfId="0" applyNumberFormat="1" applyFont="1" applyFill="1" applyBorder="1"/>
    <xf numFmtId="0" fontId="12" fillId="4" borderId="1" xfId="0" applyFont="1" applyFill="1" applyBorder="1"/>
    <xf numFmtId="0" fontId="0" fillId="5" borderId="0" xfId="0" applyFill="1"/>
    <xf numFmtId="165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6" borderId="1" xfId="0" applyFill="1" applyBorder="1"/>
    <xf numFmtId="165" fontId="0" fillId="6" borderId="1" xfId="0" applyNumberFormat="1" applyFill="1" applyBorder="1"/>
    <xf numFmtId="0" fontId="0" fillId="4" borderId="3" xfId="0" applyFill="1" applyBorder="1"/>
    <xf numFmtId="165" fontId="1" fillId="4" borderId="3" xfId="0" applyNumberFormat="1" applyFont="1" applyFill="1" applyBorder="1"/>
    <xf numFmtId="0" fontId="13" fillId="0" borderId="4" xfId="0" applyFont="1" applyBorder="1"/>
    <xf numFmtId="165" fontId="1" fillId="0" borderId="4" xfId="0" applyNumberFormat="1" applyFont="1" applyBorder="1"/>
    <xf numFmtId="165" fontId="1" fillId="0" borderId="3" xfId="0" applyNumberFormat="1" applyFont="1" applyBorder="1"/>
    <xf numFmtId="0" fontId="0" fillId="0" borderId="4" xfId="0" applyBorder="1"/>
    <xf numFmtId="49" fontId="0" fillId="0" borderId="4" xfId="0" applyNumberFormat="1" applyBorder="1" applyAlignment="1">
      <alignment horizontal="left"/>
    </xf>
    <xf numFmtId="1" fontId="0" fillId="0" borderId="5" xfId="0" applyNumberFormat="1" applyBorder="1"/>
    <xf numFmtId="1" fontId="1" fillId="0" borderId="4" xfId="0" applyNumberFormat="1" applyFont="1" applyBorder="1" applyAlignment="1">
      <alignment horizontal="left"/>
    </xf>
    <xf numFmtId="0" fontId="0" fillId="0" borderId="5" xfId="0" applyBorder="1"/>
    <xf numFmtId="0" fontId="8" fillId="0" borderId="5" xfId="0" applyFont="1" applyBorder="1"/>
    <xf numFmtId="165" fontId="15" fillId="0" borderId="5" xfId="0" applyNumberFormat="1" applyFont="1" applyBorder="1" applyAlignment="1">
      <alignment horizontal="center"/>
    </xf>
    <xf numFmtId="165" fontId="15" fillId="0" borderId="5" xfId="0" applyNumberFormat="1" applyFont="1" applyBorder="1"/>
    <xf numFmtId="0" fontId="1" fillId="0" borderId="4" xfId="0" applyFont="1" applyBorder="1" applyAlignment="1">
      <alignment horizontal="left"/>
    </xf>
    <xf numFmtId="165" fontId="9" fillId="0" borderId="4" xfId="0" applyNumberFormat="1" applyFont="1" applyBorder="1"/>
    <xf numFmtId="0" fontId="0" fillId="0" borderId="4" xfId="0" applyBorder="1" applyAlignment="1">
      <alignment horizontal="left"/>
    </xf>
    <xf numFmtId="0" fontId="1" fillId="0" borderId="4" xfId="0" applyFont="1" applyBorder="1"/>
    <xf numFmtId="0" fontId="4" fillId="0" borderId="4" xfId="0" applyFont="1" applyBorder="1"/>
    <xf numFmtId="164" fontId="0" fillId="0" borderId="4" xfId="0" applyNumberForma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6" xfId="0" applyBorder="1"/>
    <xf numFmtId="0" fontId="1" fillId="4" borderId="6" xfId="0" applyFont="1" applyFill="1" applyBorder="1" applyAlignment="1">
      <alignment horizontal="right"/>
    </xf>
    <xf numFmtId="164" fontId="7" fillId="4" borderId="7" xfId="0" applyNumberFormat="1" applyFont="1" applyFill="1" applyBorder="1" applyAlignment="1">
      <alignment horizontal="left"/>
    </xf>
    <xf numFmtId="0" fontId="0" fillId="0" borderId="4" xfId="0" applyFont="1" applyBorder="1"/>
    <xf numFmtId="1" fontId="0" fillId="0" borderId="4" xfId="0" applyNumberForma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wrapText="1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D11" sqref="D11"/>
    </sheetView>
  </sheetViews>
  <sheetFormatPr defaultRowHeight="15"/>
  <cols>
    <col min="1" max="1" width="33.28515625" bestFit="1" customWidth="1"/>
    <col min="2" max="2" width="18.7109375" bestFit="1" customWidth="1"/>
    <col min="3" max="3" width="30.140625" customWidth="1"/>
    <col min="4" max="4" width="30.28515625" bestFit="1" customWidth="1"/>
    <col min="5" max="5" width="11.85546875" bestFit="1" customWidth="1"/>
    <col min="6" max="6" width="9.42578125" bestFit="1" customWidth="1"/>
  </cols>
  <sheetData>
    <row r="1" spans="1:4">
      <c r="A1" s="21" t="s">
        <v>1</v>
      </c>
      <c r="B1" s="22" t="s">
        <v>46</v>
      </c>
      <c r="C1" s="22" t="s">
        <v>64</v>
      </c>
    </row>
    <row r="2" spans="1:4">
      <c r="A2" s="4" t="s">
        <v>19</v>
      </c>
      <c r="B2" s="28">
        <v>38482</v>
      </c>
      <c r="C2" s="28" t="s">
        <v>3</v>
      </c>
    </row>
    <row r="3" spans="1:4" ht="30">
      <c r="A3" s="4" t="s">
        <v>21</v>
      </c>
      <c r="B3" s="5">
        <v>2</v>
      </c>
      <c r="C3" s="76" t="s">
        <v>82</v>
      </c>
    </row>
    <row r="4" spans="1:4">
      <c r="A4" s="4" t="s">
        <v>22</v>
      </c>
      <c r="B4" s="23">
        <f>B2/B3</f>
        <v>19241</v>
      </c>
      <c r="C4" s="5"/>
    </row>
    <row r="5" spans="1:4">
      <c r="A5" s="4" t="s">
        <v>2</v>
      </c>
      <c r="B5" s="5">
        <v>8600</v>
      </c>
      <c r="C5" s="5" t="s">
        <v>4</v>
      </c>
    </row>
    <row r="6" spans="1:4">
      <c r="A6" s="4"/>
      <c r="B6" s="4"/>
      <c r="C6" s="4"/>
    </row>
    <row r="7" spans="1:4">
      <c r="A7" s="16" t="s">
        <v>27</v>
      </c>
      <c r="B7" s="38"/>
      <c r="C7" s="38"/>
    </row>
    <row r="8" spans="1:4">
      <c r="A8" s="4" t="s">
        <v>6</v>
      </c>
      <c r="B8" s="17">
        <v>36</v>
      </c>
      <c r="C8" s="18"/>
    </row>
    <row r="9" spans="1:4">
      <c r="A9" s="4" t="s">
        <v>9</v>
      </c>
      <c r="B9" s="17">
        <v>47</v>
      </c>
      <c r="C9" s="18"/>
    </row>
    <row r="10" spans="1:4">
      <c r="A10" s="4" t="s">
        <v>10</v>
      </c>
      <c r="B10" s="17">
        <v>15</v>
      </c>
      <c r="C10" s="23"/>
    </row>
    <row r="11" spans="1:4" ht="15.75" thickBot="1">
      <c r="A11" s="54" t="s">
        <v>11</v>
      </c>
      <c r="B11" s="55">
        <v>2</v>
      </c>
      <c r="C11" s="57"/>
    </row>
    <row r="12" spans="1:4">
      <c r="A12" s="4" t="s">
        <v>5</v>
      </c>
      <c r="B12" s="18">
        <f>B4*0.36</f>
        <v>6926.7599999999993</v>
      </c>
      <c r="C12" s="56"/>
      <c r="D12" s="10"/>
    </row>
    <row r="13" spans="1:4">
      <c r="A13" s="4" t="s">
        <v>23</v>
      </c>
      <c r="B13" s="19">
        <f>B4*0.47</f>
        <v>9043.2699999999986</v>
      </c>
      <c r="C13" s="24"/>
    </row>
    <row r="14" spans="1:4">
      <c r="A14" s="4" t="s">
        <v>24</v>
      </c>
      <c r="B14" s="19">
        <f>B4*0.15</f>
        <v>2886.15</v>
      </c>
      <c r="C14" s="24"/>
    </row>
    <row r="15" spans="1:4">
      <c r="A15" s="4" t="s">
        <v>25</v>
      </c>
      <c r="B15" s="19">
        <f>B4*0.02</f>
        <v>384.82</v>
      </c>
      <c r="C15" s="24"/>
    </row>
    <row r="16" spans="1:4">
      <c r="A16" s="4"/>
      <c r="B16" s="19"/>
      <c r="C16" s="24"/>
    </row>
    <row r="17" spans="1:6">
      <c r="A17" s="21" t="s">
        <v>1</v>
      </c>
      <c r="B17" s="22" t="s">
        <v>26</v>
      </c>
      <c r="C17" s="22" t="s">
        <v>65</v>
      </c>
    </row>
    <row r="18" spans="1:6">
      <c r="A18" s="4" t="s">
        <v>20</v>
      </c>
      <c r="B18" s="5">
        <v>8386</v>
      </c>
      <c r="C18" s="4" t="s">
        <v>49</v>
      </c>
    </row>
    <row r="19" spans="1:6">
      <c r="A19" s="4" t="s">
        <v>29</v>
      </c>
      <c r="B19" s="5">
        <v>2</v>
      </c>
      <c r="C19" s="4"/>
    </row>
    <row r="20" spans="1:6">
      <c r="A20" s="25" t="s">
        <v>30</v>
      </c>
      <c r="B20" s="25">
        <f>B18/B19</f>
        <v>4193</v>
      </c>
      <c r="C20" s="26"/>
    </row>
    <row r="21" spans="1:6">
      <c r="A21" s="27" t="s">
        <v>63</v>
      </c>
      <c r="B21" s="28">
        <v>1500</v>
      </c>
      <c r="C21" s="27" t="s">
        <v>73</v>
      </c>
    </row>
    <row r="22" spans="1:6">
      <c r="A22" s="4"/>
      <c r="B22" s="5"/>
      <c r="C22" s="4"/>
    </row>
    <row r="23" spans="1:6">
      <c r="A23" s="16" t="s">
        <v>27</v>
      </c>
      <c r="B23" s="38"/>
      <c r="C23" s="38"/>
    </row>
    <row r="24" spans="1:6">
      <c r="A24" s="4" t="s">
        <v>6</v>
      </c>
      <c r="B24" s="17">
        <v>36</v>
      </c>
      <c r="C24" s="4"/>
    </row>
    <row r="25" spans="1:6">
      <c r="A25" s="4" t="s">
        <v>9</v>
      </c>
      <c r="B25" s="17">
        <v>47</v>
      </c>
      <c r="C25" s="4"/>
    </row>
    <row r="26" spans="1:6">
      <c r="A26" s="4" t="s">
        <v>10</v>
      </c>
      <c r="B26" s="17">
        <v>15</v>
      </c>
      <c r="C26" s="4"/>
    </row>
    <row r="27" spans="1:6" ht="15.75" thickBot="1">
      <c r="A27" s="54" t="s">
        <v>11</v>
      </c>
      <c r="B27" s="55">
        <v>2</v>
      </c>
      <c r="C27" s="54"/>
    </row>
    <row r="28" spans="1:6">
      <c r="A28" s="77" t="s">
        <v>66</v>
      </c>
      <c r="B28" s="78"/>
      <c r="C28" s="79"/>
    </row>
    <row r="29" spans="1:6">
      <c r="A29" s="4" t="s">
        <v>5</v>
      </c>
      <c r="B29" s="18">
        <f>B20*0.36</f>
        <v>1509.48</v>
      </c>
      <c r="C29" s="3">
        <v>0</v>
      </c>
    </row>
    <row r="30" spans="1:6">
      <c r="A30" s="4" t="s">
        <v>23</v>
      </c>
      <c r="B30" s="19">
        <f>B20*0.47</f>
        <v>1970.7099999999998</v>
      </c>
      <c r="C30" s="20">
        <f>B30</f>
        <v>1970.7099999999998</v>
      </c>
    </row>
    <row r="31" spans="1:6">
      <c r="A31" s="4" t="s">
        <v>24</v>
      </c>
      <c r="B31" s="19">
        <f>B20*0.15</f>
        <v>628.94999999999993</v>
      </c>
      <c r="C31" s="20">
        <f>B31*2</f>
        <v>1257.8999999999999</v>
      </c>
      <c r="F31" s="75"/>
    </row>
    <row r="32" spans="1:6">
      <c r="A32" s="4" t="s">
        <v>25</v>
      </c>
      <c r="B32" s="19">
        <f>B20*0.02</f>
        <v>83.86</v>
      </c>
      <c r="C32" s="20">
        <f>B32*3</f>
        <v>251.57999999999998</v>
      </c>
    </row>
    <row r="33" spans="1:5" s="12" customFormat="1" ht="18.75">
      <c r="A33" s="40" t="s">
        <v>48</v>
      </c>
      <c r="B33" s="41"/>
      <c r="C33" s="42">
        <f>SUM(C30:C32)</f>
        <v>3480.1899999999996</v>
      </c>
    </row>
    <row r="34" spans="1:5">
      <c r="C34" s="24"/>
    </row>
    <row r="35" spans="1:5">
      <c r="A35" s="16" t="s">
        <v>13</v>
      </c>
      <c r="B35" s="38"/>
      <c r="C35" s="39"/>
    </row>
    <row r="36" spans="1:5">
      <c r="A36" s="4" t="s">
        <v>20</v>
      </c>
      <c r="B36" s="33">
        <v>8386</v>
      </c>
      <c r="C36" s="18"/>
    </row>
    <row r="37" spans="1:5">
      <c r="A37" s="24" t="s">
        <v>14</v>
      </c>
      <c r="B37" s="5">
        <v>2.4</v>
      </c>
      <c r="C37" s="18"/>
    </row>
    <row r="38" spans="1:5" ht="17.25">
      <c r="A38" s="40" t="s">
        <v>28</v>
      </c>
      <c r="B38" s="43"/>
      <c r="C38" s="42">
        <f>B36/B37</f>
        <v>3494.166666666667</v>
      </c>
    </row>
    <row r="39" spans="1:5">
      <c r="C39" s="29"/>
    </row>
    <row r="40" spans="1:5">
      <c r="E40" s="1"/>
    </row>
  </sheetData>
  <mergeCells count="1">
    <mergeCell ref="A28:C28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C29" sqref="C29"/>
    </sheetView>
  </sheetViews>
  <sheetFormatPr defaultRowHeight="15"/>
  <cols>
    <col min="1" max="1" width="48" bestFit="1" customWidth="1"/>
    <col min="2" max="2" width="26.7109375" bestFit="1" customWidth="1"/>
    <col min="3" max="3" width="26.85546875" customWidth="1"/>
    <col min="4" max="4" width="26.28515625" customWidth="1"/>
    <col min="5" max="5" width="14.140625" bestFit="1" customWidth="1"/>
    <col min="6" max="6" width="15.140625" bestFit="1" customWidth="1"/>
    <col min="7" max="7" width="16.140625" bestFit="1" customWidth="1"/>
    <col min="9" max="9" width="11.85546875" bestFit="1" customWidth="1"/>
  </cols>
  <sheetData>
    <row r="1" spans="1:9">
      <c r="A1" s="80" t="s">
        <v>68</v>
      </c>
      <c r="B1" s="80"/>
      <c r="C1" s="80"/>
      <c r="D1" s="80"/>
      <c r="E1" s="80"/>
      <c r="F1" s="80"/>
    </row>
    <row r="2" spans="1:9">
      <c r="A2" s="3" t="s">
        <v>69</v>
      </c>
      <c r="B2" s="3" t="s">
        <v>44</v>
      </c>
      <c r="C2" s="3" t="s">
        <v>31</v>
      </c>
      <c r="D2" s="3" t="s">
        <v>80</v>
      </c>
      <c r="E2" s="3"/>
      <c r="F2" s="9" t="s">
        <v>50</v>
      </c>
    </row>
    <row r="3" spans="1:9">
      <c r="A3" s="4" t="s">
        <v>16</v>
      </c>
      <c r="B3" s="23">
        <f ca="1">SUM(vstupy!B30:B32)</f>
        <v>2683.52</v>
      </c>
      <c r="C3" s="8">
        <v>39</v>
      </c>
      <c r="D3" s="5">
        <v>1</v>
      </c>
      <c r="E3" s="4"/>
      <c r="F3" s="35">
        <f>B3*C3</f>
        <v>104657.28</v>
      </c>
    </row>
    <row r="4" spans="1:9">
      <c r="A4" s="4" t="s">
        <v>17</v>
      </c>
      <c r="B4" s="23">
        <f ca="1">SUM(vstupy!B31:B32)</f>
        <v>712.81</v>
      </c>
      <c r="C4" s="8">
        <v>149</v>
      </c>
      <c r="D4" s="5">
        <v>2</v>
      </c>
      <c r="E4" s="4"/>
      <c r="F4" s="35">
        <f>B4*C4</f>
        <v>106208.68999999999</v>
      </c>
    </row>
    <row r="5" spans="1:9">
      <c r="A5" s="4" t="s">
        <v>18</v>
      </c>
      <c r="B5" s="23">
        <f ca="1">SUM(vstupy!B32)</f>
        <v>83.86</v>
      </c>
      <c r="C5" s="8">
        <v>500</v>
      </c>
      <c r="D5" s="5">
        <v>3</v>
      </c>
      <c r="E5" s="4"/>
      <c r="F5" s="35">
        <f>C5*B5</f>
        <v>41930</v>
      </c>
      <c r="G5" s="34"/>
    </row>
    <row r="6" spans="1:9" ht="15.75" thickBot="1">
      <c r="A6" s="54"/>
      <c r="B6" s="64"/>
      <c r="C6" s="54"/>
      <c r="D6" s="65"/>
      <c r="E6" s="66"/>
      <c r="F6" s="63">
        <f>SUM(F3:F5)</f>
        <v>252795.96999999997</v>
      </c>
    </row>
    <row r="7" spans="1:9">
      <c r="A7" s="44"/>
      <c r="B7" s="44"/>
      <c r="C7" s="44"/>
      <c r="D7" s="44"/>
      <c r="E7" s="44"/>
      <c r="F7" s="44"/>
    </row>
    <row r="8" spans="1:9">
      <c r="A8" s="3" t="s">
        <v>70</v>
      </c>
      <c r="B8" s="3" t="s">
        <v>32</v>
      </c>
      <c r="C8" s="3" t="s">
        <v>33</v>
      </c>
      <c r="D8" s="3" t="s">
        <v>34</v>
      </c>
      <c r="E8" s="3"/>
      <c r="F8" s="9" t="s">
        <v>50</v>
      </c>
      <c r="I8" s="1"/>
    </row>
    <row r="9" spans="1:9" ht="15.75" thickBot="1">
      <c r="A9" s="54" t="s">
        <v>15</v>
      </c>
      <c r="B9" s="64">
        <v>45</v>
      </c>
      <c r="C9" s="67">
        <v>1500</v>
      </c>
      <c r="D9" s="64">
        <v>1</v>
      </c>
      <c r="E9" s="54"/>
      <c r="F9" s="63">
        <f>B9*C9</f>
        <v>67500</v>
      </c>
      <c r="I9" s="1"/>
    </row>
    <row r="10" spans="1:9">
      <c r="A10" s="44"/>
      <c r="B10" s="44"/>
      <c r="C10" s="44"/>
      <c r="D10" s="44"/>
      <c r="E10" s="44"/>
      <c r="F10" s="44"/>
    </row>
    <row r="11" spans="1:9">
      <c r="A11" s="3" t="s">
        <v>71</v>
      </c>
      <c r="B11" s="3" t="s">
        <v>45</v>
      </c>
      <c r="C11" s="3" t="s">
        <v>0</v>
      </c>
      <c r="D11" s="3" t="s">
        <v>7</v>
      </c>
      <c r="E11" s="3" t="s">
        <v>35</v>
      </c>
      <c r="F11" s="3" t="s">
        <v>8</v>
      </c>
      <c r="H11" s="34"/>
    </row>
    <row r="12" spans="1:9">
      <c r="A12" s="4" t="s">
        <v>61</v>
      </c>
      <c r="B12" s="5">
        <v>150</v>
      </c>
      <c r="C12" s="14">
        <v>1.5</v>
      </c>
      <c r="D12" s="45">
        <f>B12*C12</f>
        <v>225</v>
      </c>
      <c r="E12" s="45">
        <f>D12*10</f>
        <v>2250</v>
      </c>
      <c r="F12" s="6">
        <f>E12*20</f>
        <v>45000</v>
      </c>
    </row>
    <row r="13" spans="1:9" ht="15.75" thickBot="1">
      <c r="A13" s="54"/>
      <c r="B13" s="54"/>
      <c r="C13" s="54"/>
      <c r="D13" s="54"/>
      <c r="E13" s="62" t="s">
        <v>50</v>
      </c>
      <c r="F13" s="63">
        <f>F12*12</f>
        <v>540000</v>
      </c>
      <c r="G13" s="2"/>
    </row>
    <row r="14" spans="1:9" ht="15" customHeight="1">
      <c r="A14" s="58"/>
      <c r="B14" s="58"/>
      <c r="C14" s="58"/>
      <c r="D14" s="59"/>
      <c r="E14" s="60" t="s">
        <v>51</v>
      </c>
      <c r="F14" s="61">
        <f>F6+F9+F13</f>
        <v>860295.97</v>
      </c>
      <c r="G14" s="11"/>
    </row>
    <row r="15" spans="1:9" ht="15" customHeight="1">
      <c r="A15" s="86"/>
      <c r="B15" s="87"/>
      <c r="C15" s="87"/>
      <c r="D15" s="87"/>
      <c r="E15" s="87"/>
      <c r="F15" s="88"/>
      <c r="G15" s="11"/>
    </row>
    <row r="16" spans="1:9" ht="15" customHeight="1">
      <c r="A16" s="89"/>
      <c r="B16" s="90"/>
      <c r="C16" s="90"/>
      <c r="D16" s="90"/>
      <c r="E16" s="90"/>
      <c r="F16" s="91"/>
      <c r="G16" s="11"/>
    </row>
    <row r="17" spans="1:6">
      <c r="A17" s="81" t="s">
        <v>72</v>
      </c>
      <c r="B17" s="82"/>
      <c r="C17" s="82"/>
      <c r="D17" s="82"/>
      <c r="E17" s="82"/>
      <c r="F17" s="83"/>
    </row>
    <row r="18" spans="1:6">
      <c r="A18" s="3" t="s">
        <v>74</v>
      </c>
      <c r="B18" s="5"/>
      <c r="C18" s="4" t="s">
        <v>41</v>
      </c>
      <c r="D18" s="4"/>
      <c r="E18" s="3"/>
      <c r="F18" s="7"/>
    </row>
    <row r="19" spans="1:6">
      <c r="A19" s="30" t="s">
        <v>42</v>
      </c>
      <c r="B19" s="23">
        <f ca="1">vstupy!B4</f>
        <v>19241</v>
      </c>
      <c r="C19" s="4"/>
      <c r="D19" s="4"/>
      <c r="E19" s="3"/>
      <c r="F19" s="7"/>
    </row>
    <row r="20" spans="1:6" ht="15.75" thickBot="1">
      <c r="A20" s="73" t="s">
        <v>43</v>
      </c>
      <c r="B20" s="74">
        <f ca="1">vstupy!B20</f>
        <v>4193</v>
      </c>
      <c r="C20" s="54"/>
      <c r="D20" s="54"/>
      <c r="E20" s="84" t="s">
        <v>62</v>
      </c>
      <c r="F20" s="85"/>
    </row>
    <row r="21" spans="1:6">
      <c r="A21" s="68" t="s">
        <v>36</v>
      </c>
      <c r="B21" s="68">
        <f>B19-B20</f>
        <v>15048</v>
      </c>
      <c r="C21" s="69">
        <v>10</v>
      </c>
      <c r="D21" s="70"/>
      <c r="E21" s="71" t="s">
        <v>47</v>
      </c>
      <c r="F21" s="72">
        <f>B21*C21</f>
        <v>150480</v>
      </c>
    </row>
    <row r="28" spans="1:6">
      <c r="B28" s="1"/>
    </row>
  </sheetData>
  <mergeCells count="4">
    <mergeCell ref="A1:F1"/>
    <mergeCell ref="A17:F17"/>
    <mergeCell ref="E20:F20"/>
    <mergeCell ref="A15:F16"/>
  </mergeCells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C23" sqref="C23"/>
    </sheetView>
  </sheetViews>
  <sheetFormatPr defaultRowHeight="15"/>
  <cols>
    <col min="1" max="1" width="36.7109375" bestFit="1" customWidth="1"/>
    <col min="2" max="2" width="21.42578125" bestFit="1" customWidth="1"/>
    <col min="3" max="3" width="33.140625" customWidth="1"/>
    <col min="4" max="4" width="25.5703125" customWidth="1"/>
    <col min="5" max="5" width="33.140625" customWidth="1"/>
  </cols>
  <sheetData>
    <row r="1" spans="1:7">
      <c r="A1" s="16" t="s">
        <v>40</v>
      </c>
      <c r="B1" s="46" t="s">
        <v>52</v>
      </c>
      <c r="C1" s="95" t="s">
        <v>38</v>
      </c>
      <c r="D1" s="96"/>
      <c r="E1" s="97"/>
      <c r="F1" s="15"/>
      <c r="G1" s="15"/>
    </row>
    <row r="2" spans="1:7">
      <c r="A2" s="4" t="s">
        <v>39</v>
      </c>
      <c r="B2" s="6">
        <v>83033</v>
      </c>
      <c r="C2" s="92" t="s">
        <v>76</v>
      </c>
      <c r="D2" s="93"/>
      <c r="E2" s="94"/>
    </row>
    <row r="3" spans="1:7">
      <c r="A3" s="27" t="s">
        <v>12</v>
      </c>
      <c r="B3" s="6">
        <v>9500</v>
      </c>
      <c r="C3" s="92" t="s">
        <v>75</v>
      </c>
      <c r="D3" s="93"/>
      <c r="E3" s="94"/>
    </row>
    <row r="4" spans="1:7">
      <c r="A4" s="4" t="s">
        <v>77</v>
      </c>
      <c r="B4" s="6">
        <v>13000</v>
      </c>
      <c r="C4" s="92" t="s">
        <v>67</v>
      </c>
      <c r="D4" s="93"/>
      <c r="E4" s="94"/>
    </row>
    <row r="5" spans="1:7">
      <c r="A5" s="47" t="s">
        <v>78</v>
      </c>
      <c r="B5" s="48">
        <v>83500</v>
      </c>
      <c r="C5" s="98" t="s">
        <v>55</v>
      </c>
      <c r="D5" s="99"/>
      <c r="E5" s="100"/>
    </row>
    <row r="6" spans="1:7">
      <c r="A6" s="47" t="s">
        <v>79</v>
      </c>
      <c r="B6" s="48">
        <v>25000</v>
      </c>
      <c r="C6" s="98" t="s">
        <v>53</v>
      </c>
      <c r="D6" s="99"/>
      <c r="E6" s="100"/>
    </row>
    <row r="7" spans="1:7">
      <c r="A7" s="4" t="s">
        <v>37</v>
      </c>
      <c r="B7" s="6">
        <v>37320</v>
      </c>
      <c r="C7" s="92" t="s">
        <v>60</v>
      </c>
      <c r="D7" s="93"/>
      <c r="E7" s="94"/>
    </row>
    <row r="8" spans="1:7">
      <c r="A8" s="4" t="s">
        <v>81</v>
      </c>
      <c r="B8" s="6">
        <v>20000</v>
      </c>
      <c r="C8" s="92" t="s">
        <v>54</v>
      </c>
      <c r="D8" s="93"/>
      <c r="E8" s="94"/>
    </row>
    <row r="9" spans="1:7">
      <c r="A9" s="13"/>
      <c r="B9" s="31"/>
      <c r="C9" s="32"/>
      <c r="D9" s="32"/>
      <c r="E9" s="32"/>
    </row>
    <row r="11" spans="1:7" ht="15.75">
      <c r="A11" s="3" t="s">
        <v>56</v>
      </c>
      <c r="B11" s="7">
        <f>SUM(B2:B10)</f>
        <v>271353</v>
      </c>
      <c r="C11" s="37"/>
    </row>
    <row r="12" spans="1:7" ht="15.75">
      <c r="A12" s="3" t="s">
        <v>57</v>
      </c>
      <c r="B12" s="7">
        <f>B11-B6-B5</f>
        <v>162853</v>
      </c>
      <c r="C12" s="37"/>
    </row>
    <row r="13" spans="1:7" ht="15.75">
      <c r="A13" s="3" t="s">
        <v>58</v>
      </c>
      <c r="B13" s="53">
        <f ca="1">'financny plan'!F14</f>
        <v>860295.97</v>
      </c>
      <c r="C13" s="37"/>
    </row>
    <row r="14" spans="1:7" ht="3.75" customHeight="1">
      <c r="A14" s="49"/>
      <c r="B14" s="50"/>
    </row>
    <row r="15" spans="1:7" ht="16.5" thickBot="1">
      <c r="A15" s="51" t="s">
        <v>59</v>
      </c>
      <c r="B15" s="52">
        <f ca="1">'financny plan'!F14 - 'vstupne naklady'!B12</f>
        <v>697442.97</v>
      </c>
      <c r="C15" s="36"/>
    </row>
    <row r="16" spans="1:7" ht="15.75">
      <c r="A16" s="36"/>
      <c r="B16" s="36"/>
      <c r="C16" s="36"/>
    </row>
  </sheetData>
  <mergeCells count="8">
    <mergeCell ref="C8:E8"/>
    <mergeCell ref="C7:E7"/>
    <mergeCell ref="C1:E1"/>
    <mergeCell ref="C2:E2"/>
    <mergeCell ref="C3:E3"/>
    <mergeCell ref="C4:E4"/>
    <mergeCell ref="C5:E5"/>
    <mergeCell ref="C6:E6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vstupy</vt:lpstr>
      <vt:lpstr>financny plan</vt:lpstr>
      <vt:lpstr>vstupne naklady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sarinova</cp:lastModifiedBy>
  <cp:lastPrinted>2020-06-29T08:35:38Z</cp:lastPrinted>
  <dcterms:created xsi:type="dcterms:W3CDTF">2019-08-22T10:02:55Z</dcterms:created>
  <dcterms:modified xsi:type="dcterms:W3CDTF">2020-06-29T08:55:44Z</dcterms:modified>
</cp:coreProperties>
</file>